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45" windowWidth="15195" windowHeight="8445"/>
  </bookViews>
  <sheets>
    <sheet name="Sostenimiento 1" sheetId="2" r:id="rId1"/>
    <sheet name="Sostenimiento 2" sheetId="1" r:id="rId2"/>
  </sheets>
  <calcPr calcId="125725"/>
</workbook>
</file>

<file path=xl/calcChain.xml><?xml version="1.0" encoding="utf-8"?>
<calcChain xmlns="http://schemas.openxmlformats.org/spreadsheetml/2006/main">
  <c r="L33" i="2"/>
  <c r="K33"/>
  <c r="J33"/>
  <c r="I33"/>
  <c r="H33"/>
  <c r="F33"/>
  <c r="E33"/>
  <c r="D33"/>
  <c r="G33" s="1"/>
  <c r="C33"/>
  <c r="L32"/>
  <c r="K32"/>
  <c r="K34" s="1"/>
  <c r="J32"/>
  <c r="J34" s="1"/>
  <c r="I32"/>
  <c r="H32"/>
  <c r="G32"/>
  <c r="F32"/>
  <c r="F34" s="1"/>
  <c r="E32"/>
  <c r="D32"/>
  <c r="C32"/>
  <c r="C34" s="1"/>
  <c r="L31"/>
  <c r="L34" s="1"/>
  <c r="K31"/>
  <c r="J31"/>
  <c r="I31"/>
  <c r="I34" s="1"/>
  <c r="H31"/>
  <c r="H34" s="1"/>
  <c r="F31"/>
  <c r="E31"/>
  <c r="E34" s="1"/>
  <c r="D31"/>
  <c r="D34" s="1"/>
  <c r="C31"/>
  <c r="L30"/>
  <c r="K30"/>
  <c r="J30"/>
  <c r="I30"/>
  <c r="H30"/>
  <c r="G30"/>
  <c r="F30"/>
  <c r="E30"/>
  <c r="D30"/>
  <c r="C30"/>
  <c r="G29"/>
  <c r="G28"/>
  <c r="G27"/>
  <c r="L26"/>
  <c r="K26"/>
  <c r="J26"/>
  <c r="I26"/>
  <c r="H26"/>
  <c r="F26"/>
  <c r="E26"/>
  <c r="D26"/>
  <c r="C26"/>
  <c r="G25"/>
  <c r="G24"/>
  <c r="G23"/>
  <c r="G26" s="1"/>
  <c r="L22"/>
  <c r="K22"/>
  <c r="J22"/>
  <c r="I22"/>
  <c r="H22"/>
  <c r="F22"/>
  <c r="E22"/>
  <c r="D22"/>
  <c r="C22"/>
  <c r="G21"/>
  <c r="G20"/>
  <c r="G19"/>
  <c r="G22" s="1"/>
  <c r="L18"/>
  <c r="K18"/>
  <c r="J18"/>
  <c r="I18"/>
  <c r="H18"/>
  <c r="F18"/>
  <c r="E18"/>
  <c r="D18"/>
  <c r="C18"/>
  <c r="G17"/>
  <c r="G16"/>
  <c r="G15"/>
  <c r="G18" s="1"/>
  <c r="L14"/>
  <c r="K14"/>
  <c r="J14"/>
  <c r="I14"/>
  <c r="H14"/>
  <c r="G14"/>
  <c r="F14"/>
  <c r="E14"/>
  <c r="D14"/>
  <c r="C14"/>
  <c r="G13"/>
  <c r="G12"/>
  <c r="G11"/>
  <c r="E14" i="1"/>
  <c r="D14"/>
  <c r="L14" s="1"/>
  <c r="C14"/>
  <c r="B14"/>
  <c r="E13"/>
  <c r="D13"/>
  <c r="L13" s="1"/>
  <c r="C13"/>
  <c r="B13"/>
  <c r="E12"/>
  <c r="D12"/>
  <c r="L12" s="1"/>
  <c r="C12"/>
  <c r="B12"/>
  <c r="E11"/>
  <c r="D11"/>
  <c r="L11" s="1"/>
  <c r="C11"/>
  <c r="B11"/>
  <c r="I16"/>
  <c r="H16"/>
  <c r="G16"/>
  <c r="F16"/>
  <c r="E16"/>
  <c r="M16" s="1"/>
  <c r="D16"/>
  <c r="L16" s="1"/>
  <c r="B16"/>
  <c r="M15"/>
  <c r="L15"/>
  <c r="K15"/>
  <c r="J15"/>
  <c r="M14"/>
  <c r="K14"/>
  <c r="J14"/>
  <c r="M13"/>
  <c r="J13"/>
  <c r="K13"/>
  <c r="M12"/>
  <c r="J12"/>
  <c r="K12"/>
  <c r="M11"/>
  <c r="K11"/>
  <c r="J11"/>
  <c r="G31" i="2" l="1"/>
  <c r="G34" s="1"/>
  <c r="J16" i="1"/>
  <c r="C16"/>
  <c r="K16" s="1"/>
</calcChain>
</file>

<file path=xl/sharedStrings.xml><?xml version="1.0" encoding="utf-8"?>
<sst xmlns="http://schemas.openxmlformats.org/spreadsheetml/2006/main" count="77" uniqueCount="33">
  <si>
    <t>Municipio</t>
  </si>
  <si>
    <t>Alumnos</t>
  </si>
  <si>
    <t>Grupos</t>
  </si>
  <si>
    <t>Docentes</t>
  </si>
  <si>
    <t>Escuelas</t>
  </si>
  <si>
    <t>Ensenada</t>
  </si>
  <si>
    <t>Mexicali</t>
  </si>
  <si>
    <t>Tecate</t>
  </si>
  <si>
    <t>Tijuana</t>
  </si>
  <si>
    <t>Baja California</t>
  </si>
  <si>
    <t>Total</t>
  </si>
  <si>
    <t>Playas de Rosarito</t>
  </si>
  <si>
    <t>SISTEMA EDUCATIVO ESTATAL</t>
  </si>
  <si>
    <t>Dirección de Planeación, Programación y Presupuesto</t>
  </si>
  <si>
    <t>Departamento de Información y Estadística Educativa</t>
  </si>
  <si>
    <t>Públicos</t>
  </si>
  <si>
    <t>Privados</t>
  </si>
  <si>
    <t>Alumnos, Grupos, Docentes y Escuelas por Sostenimiento</t>
  </si>
  <si>
    <t>Sostenimiento</t>
  </si>
  <si>
    <t>Alumnos de nuevo ingreso a 1ro</t>
  </si>
  <si>
    <t>Alumnos por Grados y Genero</t>
  </si>
  <si>
    <t>1ro</t>
  </si>
  <si>
    <t>2do</t>
  </si>
  <si>
    <t>3ro</t>
  </si>
  <si>
    <t>Hombres</t>
  </si>
  <si>
    <t>Mujeres</t>
  </si>
  <si>
    <t xml:space="preserve"> Federal</t>
  </si>
  <si>
    <t xml:space="preserve"> Estatal</t>
  </si>
  <si>
    <t xml:space="preserve"> Particular</t>
  </si>
  <si>
    <t>Alumnos, Grados, Grupos, Docentes y Escuelas por Sostenimiento</t>
  </si>
  <si>
    <t>Bachillerato,  Ciclo Escolar 2013-2014</t>
  </si>
  <si>
    <t>Matrícula en Bachillerato por Sostenimiento Públicos y Privados,  2013-2014</t>
  </si>
  <si>
    <t>Bachillerato por Sostenimiento,  2013-2014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</si>
</sst>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color indexed="63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theme="0"/>
      <name val="Tahoma"/>
      <family val="2"/>
    </font>
    <font>
      <b/>
      <sz val="9"/>
      <color theme="0"/>
      <name val="Tahoma"/>
      <family val="2"/>
    </font>
    <font>
      <b/>
      <sz val="8"/>
      <color theme="0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b/>
      <sz val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double">
        <color theme="0" tint="-0.24994659260841701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/>
      <bottom style="double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4" fillId="0" borderId="0" xfId="0" applyFont="1"/>
    <xf numFmtId="3" fontId="4" fillId="0" borderId="0" xfId="0" applyNumberFormat="1" applyFont="1"/>
    <xf numFmtId="0" fontId="2" fillId="0" borderId="0" xfId="0" applyFont="1"/>
    <xf numFmtId="0" fontId="2" fillId="0" borderId="0" xfId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0" fillId="0" borderId="0" xfId="1" applyFont="1" applyFill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3" fontId="8" fillId="0" borderId="7" xfId="1" applyNumberFormat="1" applyFont="1" applyFill="1" applyBorder="1" applyAlignment="1">
      <alignment horizontal="center" vertical="center" wrapText="1"/>
    </xf>
    <xf numFmtId="3" fontId="9" fillId="0" borderId="7" xfId="1" applyNumberFormat="1" applyFont="1" applyFill="1" applyBorder="1" applyAlignment="1">
      <alignment horizontal="center" vertical="center" wrapText="1"/>
    </xf>
    <xf numFmtId="3" fontId="9" fillId="0" borderId="8" xfId="1" applyNumberFormat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/>
    </xf>
    <xf numFmtId="3" fontId="11" fillId="4" borderId="10" xfId="0" applyNumberFormat="1" applyFont="1" applyFill="1" applyBorder="1" applyAlignment="1">
      <alignment horizontal="center" vertical="center"/>
    </xf>
    <xf numFmtId="3" fontId="11" fillId="4" borderId="11" xfId="0" applyNumberFormat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left" vertical="center"/>
    </xf>
    <xf numFmtId="3" fontId="14" fillId="0" borderId="7" xfId="1" applyNumberFormat="1" applyFont="1" applyFill="1" applyBorder="1" applyAlignment="1">
      <alignment horizontal="center" vertical="center"/>
    </xf>
    <xf numFmtId="3" fontId="14" fillId="0" borderId="8" xfId="1" applyNumberFormat="1" applyFont="1" applyFill="1" applyBorder="1" applyAlignment="1">
      <alignment horizontal="center" vertical="center"/>
    </xf>
    <xf numFmtId="0" fontId="15" fillId="5" borderId="7" xfId="1" applyFont="1" applyFill="1" applyBorder="1" applyAlignment="1">
      <alignment horizontal="center" vertical="center"/>
    </xf>
    <xf numFmtId="3" fontId="15" fillId="5" borderId="7" xfId="1" applyNumberFormat="1" applyFont="1" applyFill="1" applyBorder="1" applyAlignment="1">
      <alignment horizontal="center" vertical="center"/>
    </xf>
    <xf numFmtId="3" fontId="15" fillId="5" borderId="8" xfId="1" applyNumberFormat="1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3" fontId="15" fillId="6" borderId="7" xfId="0" applyNumberFormat="1" applyFont="1" applyFill="1" applyBorder="1" applyAlignment="1">
      <alignment horizontal="center" vertical="center"/>
    </xf>
    <xf numFmtId="3" fontId="15" fillId="6" borderId="8" xfId="0" applyNumberFormat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left" vertical="center"/>
    </xf>
    <xf numFmtId="3" fontId="12" fillId="4" borderId="7" xfId="0" applyNumberFormat="1" applyFont="1" applyFill="1" applyBorder="1" applyAlignment="1">
      <alignment horizontal="center" vertical="center"/>
    </xf>
    <xf numFmtId="3" fontId="12" fillId="4" borderId="8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3" fontId="12" fillId="4" borderId="10" xfId="0" applyNumberFormat="1" applyFont="1" applyFill="1" applyBorder="1" applyAlignment="1">
      <alignment horizontal="center" vertical="center"/>
    </xf>
    <xf numFmtId="3" fontId="12" fillId="4" borderId="11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3" fontId="15" fillId="0" borderId="7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showGridLines="0" tabSelected="1" workbookViewId="0">
      <selection activeCell="F12" sqref="F12"/>
    </sheetView>
  </sheetViews>
  <sheetFormatPr baseColWidth="10" defaultColWidth="9.85546875" defaultRowHeight="12.75"/>
  <cols>
    <col min="1" max="1" width="14.5703125" style="1" customWidth="1"/>
    <col min="2" max="4" width="10" style="1" customWidth="1"/>
    <col min="5" max="5" width="10.140625" style="1" customWidth="1"/>
    <col min="6" max="13" width="10" style="1" customWidth="1"/>
    <col min="14" max="16384" width="9.85546875" style="1"/>
  </cols>
  <sheetData>
    <row r="1" spans="1:13">
      <c r="A1" s="55" t="s">
        <v>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3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3">
      <c r="A3" s="55" t="s">
        <v>14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5" spans="1:13" s="3" customFormat="1">
      <c r="A5" s="55" t="s">
        <v>29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9"/>
    </row>
    <row r="6" spans="1:13" s="3" customFormat="1">
      <c r="A6" s="55" t="s">
        <v>30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9"/>
    </row>
    <row r="7" spans="1:13" s="3" customFormat="1" ht="13.5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9.5" customHeight="1" thickTop="1" thickBot="1">
      <c r="A8" s="45" t="s">
        <v>32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7"/>
      <c r="M8" s="5"/>
    </row>
    <row r="9" spans="1:13" ht="21" customHeight="1" thickTop="1" thickBot="1">
      <c r="A9" s="43" t="s">
        <v>0</v>
      </c>
      <c r="B9" s="48" t="s">
        <v>18</v>
      </c>
      <c r="C9" s="48" t="s">
        <v>19</v>
      </c>
      <c r="D9" s="50" t="s">
        <v>20</v>
      </c>
      <c r="E9" s="51"/>
      <c r="F9" s="51"/>
      <c r="G9" s="51"/>
      <c r="H9" s="51"/>
      <c r="I9" s="52"/>
      <c r="J9" s="53" t="s">
        <v>2</v>
      </c>
      <c r="K9" s="53" t="s">
        <v>3</v>
      </c>
      <c r="L9" s="37" t="s">
        <v>4</v>
      </c>
      <c r="M9" s="8"/>
    </row>
    <row r="10" spans="1:13" ht="24" customHeight="1" thickTop="1" thickBot="1">
      <c r="A10" s="44"/>
      <c r="B10" s="49"/>
      <c r="C10" s="49"/>
      <c r="D10" s="19" t="s">
        <v>21</v>
      </c>
      <c r="E10" s="19" t="s">
        <v>22</v>
      </c>
      <c r="F10" s="19" t="s">
        <v>23</v>
      </c>
      <c r="G10" s="19" t="s">
        <v>10</v>
      </c>
      <c r="H10" s="19" t="s">
        <v>24</v>
      </c>
      <c r="I10" s="19" t="s">
        <v>25</v>
      </c>
      <c r="J10" s="54"/>
      <c r="K10" s="54"/>
      <c r="L10" s="38"/>
      <c r="M10" s="6"/>
    </row>
    <row r="11" spans="1:13" ht="14.25" thickTop="1" thickBot="1">
      <c r="A11" s="39" t="s">
        <v>5</v>
      </c>
      <c r="B11" s="20" t="s">
        <v>26</v>
      </c>
      <c r="C11" s="21">
        <v>4603</v>
      </c>
      <c r="D11" s="21">
        <v>5531</v>
      </c>
      <c r="E11" s="21">
        <v>1281</v>
      </c>
      <c r="F11" s="21">
        <v>1941</v>
      </c>
      <c r="G11" s="62">
        <f>SUM(D11:F11)</f>
        <v>8753</v>
      </c>
      <c r="H11" s="21">
        <v>4543</v>
      </c>
      <c r="I11" s="21">
        <v>4210</v>
      </c>
      <c r="J11" s="62">
        <v>245</v>
      </c>
      <c r="K11" s="21">
        <v>646</v>
      </c>
      <c r="L11" s="22">
        <v>11</v>
      </c>
    </row>
    <row r="12" spans="1:13" ht="14.25" thickTop="1" thickBot="1">
      <c r="A12" s="40"/>
      <c r="B12" s="20" t="s">
        <v>27</v>
      </c>
      <c r="C12" s="21">
        <v>4726</v>
      </c>
      <c r="D12" s="21">
        <v>4825</v>
      </c>
      <c r="E12" s="21">
        <v>3734</v>
      </c>
      <c r="F12" s="21">
        <v>2714</v>
      </c>
      <c r="G12" s="62">
        <f>SUM(D12:F12)</f>
        <v>11273</v>
      </c>
      <c r="H12" s="21">
        <v>5565</v>
      </c>
      <c r="I12" s="21">
        <v>5708</v>
      </c>
      <c r="J12" s="62">
        <v>314</v>
      </c>
      <c r="K12" s="21">
        <v>846</v>
      </c>
      <c r="L12" s="22">
        <v>22</v>
      </c>
    </row>
    <row r="13" spans="1:13" ht="14.25" thickTop="1" thickBot="1">
      <c r="A13" s="40"/>
      <c r="B13" s="20" t="s">
        <v>28</v>
      </c>
      <c r="C13" s="21">
        <v>714</v>
      </c>
      <c r="D13" s="21">
        <v>880</v>
      </c>
      <c r="E13" s="21">
        <v>667</v>
      </c>
      <c r="F13" s="21">
        <v>485</v>
      </c>
      <c r="G13" s="62">
        <f>SUM(D13:F13)</f>
        <v>2032</v>
      </c>
      <c r="H13" s="21">
        <v>1027</v>
      </c>
      <c r="I13" s="21">
        <v>1005</v>
      </c>
      <c r="J13" s="62">
        <v>91</v>
      </c>
      <c r="K13" s="21">
        <v>293</v>
      </c>
      <c r="L13" s="22">
        <v>15</v>
      </c>
    </row>
    <row r="14" spans="1:13" ht="14.25" thickTop="1" thickBot="1">
      <c r="A14" s="40"/>
      <c r="B14" s="23" t="s">
        <v>10</v>
      </c>
      <c r="C14" s="24">
        <f t="shared" ref="C14:L14" si="0">SUM(C11:C13)</f>
        <v>10043</v>
      </c>
      <c r="D14" s="24">
        <f t="shared" si="0"/>
        <v>11236</v>
      </c>
      <c r="E14" s="24">
        <f t="shared" si="0"/>
        <v>5682</v>
      </c>
      <c r="F14" s="24">
        <f t="shared" si="0"/>
        <v>5140</v>
      </c>
      <c r="G14" s="24">
        <f t="shared" si="0"/>
        <v>22058</v>
      </c>
      <c r="H14" s="24">
        <f t="shared" si="0"/>
        <v>11135</v>
      </c>
      <c r="I14" s="24">
        <f t="shared" si="0"/>
        <v>10923</v>
      </c>
      <c r="J14" s="24">
        <f t="shared" si="0"/>
        <v>650</v>
      </c>
      <c r="K14" s="24">
        <f t="shared" si="0"/>
        <v>1785</v>
      </c>
      <c r="L14" s="25">
        <f t="shared" si="0"/>
        <v>48</v>
      </c>
    </row>
    <row r="15" spans="1:13" ht="14.25" thickTop="1" thickBot="1">
      <c r="A15" s="41" t="s">
        <v>6</v>
      </c>
      <c r="B15" s="20" t="s">
        <v>26</v>
      </c>
      <c r="C15" s="21">
        <v>4302</v>
      </c>
      <c r="D15" s="21">
        <v>4302</v>
      </c>
      <c r="E15" s="21">
        <v>2194</v>
      </c>
      <c r="F15" s="21">
        <v>2015</v>
      </c>
      <c r="G15" s="62">
        <f>SUM(D15:F15)</f>
        <v>8511</v>
      </c>
      <c r="H15" s="21">
        <v>4636</v>
      </c>
      <c r="I15" s="21">
        <v>3875</v>
      </c>
      <c r="J15" s="62">
        <v>202</v>
      </c>
      <c r="K15" s="21">
        <v>677</v>
      </c>
      <c r="L15" s="22">
        <v>12</v>
      </c>
    </row>
    <row r="16" spans="1:13" ht="14.25" thickTop="1" thickBot="1">
      <c r="A16" s="42"/>
      <c r="B16" s="20" t="s">
        <v>27</v>
      </c>
      <c r="C16" s="21">
        <v>10048</v>
      </c>
      <c r="D16" s="21">
        <v>10401</v>
      </c>
      <c r="E16" s="21">
        <v>7863</v>
      </c>
      <c r="F16" s="21">
        <v>6777</v>
      </c>
      <c r="G16" s="62">
        <f>SUM(D16:F16)</f>
        <v>25041</v>
      </c>
      <c r="H16" s="21">
        <v>12346</v>
      </c>
      <c r="I16" s="21">
        <v>12695</v>
      </c>
      <c r="J16" s="62">
        <v>639</v>
      </c>
      <c r="K16" s="21">
        <v>1618</v>
      </c>
      <c r="L16" s="22">
        <v>43</v>
      </c>
    </row>
    <row r="17" spans="1:12" ht="14.25" thickTop="1" thickBot="1">
      <c r="A17" s="42"/>
      <c r="B17" s="20" t="s">
        <v>28</v>
      </c>
      <c r="C17" s="21">
        <v>2204</v>
      </c>
      <c r="D17" s="21">
        <v>2794</v>
      </c>
      <c r="E17" s="21">
        <v>2141</v>
      </c>
      <c r="F17" s="21">
        <v>1841</v>
      </c>
      <c r="G17" s="62">
        <f>SUM(D17:F17)</f>
        <v>6776</v>
      </c>
      <c r="H17" s="21">
        <v>3527</v>
      </c>
      <c r="I17" s="21">
        <v>3249</v>
      </c>
      <c r="J17" s="62">
        <v>225</v>
      </c>
      <c r="K17" s="21">
        <v>633</v>
      </c>
      <c r="L17" s="22">
        <v>28</v>
      </c>
    </row>
    <row r="18" spans="1:12" ht="14.25" thickTop="1" thickBot="1">
      <c r="A18" s="42"/>
      <c r="B18" s="23" t="s">
        <v>10</v>
      </c>
      <c r="C18" s="24">
        <f t="shared" ref="C18:L18" si="1">SUM(C15:C17)</f>
        <v>16554</v>
      </c>
      <c r="D18" s="24">
        <f t="shared" si="1"/>
        <v>17497</v>
      </c>
      <c r="E18" s="24">
        <f t="shared" si="1"/>
        <v>12198</v>
      </c>
      <c r="F18" s="24">
        <f t="shared" si="1"/>
        <v>10633</v>
      </c>
      <c r="G18" s="24">
        <f t="shared" si="1"/>
        <v>40328</v>
      </c>
      <c r="H18" s="24">
        <f t="shared" si="1"/>
        <v>20509</v>
      </c>
      <c r="I18" s="24">
        <f t="shared" si="1"/>
        <v>19819</v>
      </c>
      <c r="J18" s="24">
        <f t="shared" si="1"/>
        <v>1066</v>
      </c>
      <c r="K18" s="24">
        <f t="shared" si="1"/>
        <v>2928</v>
      </c>
      <c r="L18" s="25">
        <f t="shared" si="1"/>
        <v>83</v>
      </c>
    </row>
    <row r="19" spans="1:12" ht="14.25" thickTop="1" thickBot="1">
      <c r="A19" s="41" t="s">
        <v>7</v>
      </c>
      <c r="B19" s="20" t="s">
        <v>26</v>
      </c>
      <c r="C19" s="21">
        <v>359</v>
      </c>
      <c r="D19" s="21">
        <v>359</v>
      </c>
      <c r="E19" s="21">
        <v>359</v>
      </c>
      <c r="F19" s="21">
        <v>322</v>
      </c>
      <c r="G19" s="62">
        <f>SUM(D19:F19)</f>
        <v>1040</v>
      </c>
      <c r="H19" s="21">
        <v>503</v>
      </c>
      <c r="I19" s="21">
        <v>537</v>
      </c>
      <c r="J19" s="62">
        <v>21</v>
      </c>
      <c r="K19" s="21">
        <v>70</v>
      </c>
      <c r="L19" s="22">
        <v>2</v>
      </c>
    </row>
    <row r="20" spans="1:12" ht="14.25" thickTop="1" thickBot="1">
      <c r="A20" s="42"/>
      <c r="B20" s="20" t="s">
        <v>27</v>
      </c>
      <c r="C20" s="21">
        <v>1463</v>
      </c>
      <c r="D20" s="21">
        <v>1484</v>
      </c>
      <c r="E20" s="21">
        <v>1122</v>
      </c>
      <c r="F20" s="21">
        <v>808</v>
      </c>
      <c r="G20" s="62">
        <f>SUM(D20:F20)</f>
        <v>3414</v>
      </c>
      <c r="H20" s="21">
        <v>1731</v>
      </c>
      <c r="I20" s="21">
        <v>1683</v>
      </c>
      <c r="J20" s="62">
        <v>92</v>
      </c>
      <c r="K20" s="21">
        <v>280</v>
      </c>
      <c r="L20" s="22">
        <v>11</v>
      </c>
    </row>
    <row r="21" spans="1:12" ht="14.25" thickTop="1" thickBot="1">
      <c r="A21" s="42"/>
      <c r="B21" s="20" t="s">
        <v>28</v>
      </c>
      <c r="C21" s="21">
        <v>23</v>
      </c>
      <c r="D21" s="21">
        <v>23</v>
      </c>
      <c r="E21" s="21">
        <v>21</v>
      </c>
      <c r="F21" s="21">
        <v>14</v>
      </c>
      <c r="G21" s="62">
        <f>SUM(D21:F21)</f>
        <v>58</v>
      </c>
      <c r="H21" s="21">
        <v>30</v>
      </c>
      <c r="I21" s="21">
        <v>28</v>
      </c>
      <c r="J21" s="62">
        <v>6</v>
      </c>
      <c r="K21" s="21">
        <v>22</v>
      </c>
      <c r="L21" s="22">
        <v>2</v>
      </c>
    </row>
    <row r="22" spans="1:12" ht="14.25" thickTop="1" thickBot="1">
      <c r="A22" s="42"/>
      <c r="B22" s="23" t="s">
        <v>10</v>
      </c>
      <c r="C22" s="24">
        <f t="shared" ref="C22:L22" si="2">SUM(C19:C21)</f>
        <v>1845</v>
      </c>
      <c r="D22" s="24">
        <f t="shared" si="2"/>
        <v>1866</v>
      </c>
      <c r="E22" s="24">
        <f t="shared" si="2"/>
        <v>1502</v>
      </c>
      <c r="F22" s="24">
        <f t="shared" si="2"/>
        <v>1144</v>
      </c>
      <c r="G22" s="24">
        <f t="shared" si="2"/>
        <v>4512</v>
      </c>
      <c r="H22" s="24">
        <f t="shared" si="2"/>
        <v>2264</v>
      </c>
      <c r="I22" s="24">
        <f t="shared" si="2"/>
        <v>2248</v>
      </c>
      <c r="J22" s="24">
        <f t="shared" si="2"/>
        <v>119</v>
      </c>
      <c r="K22" s="24">
        <f t="shared" si="2"/>
        <v>372</v>
      </c>
      <c r="L22" s="25">
        <f t="shared" si="2"/>
        <v>15</v>
      </c>
    </row>
    <row r="23" spans="1:12" ht="14.25" thickTop="1" thickBot="1">
      <c r="A23" s="39" t="s">
        <v>8</v>
      </c>
      <c r="B23" s="20" t="s">
        <v>26</v>
      </c>
      <c r="C23" s="21">
        <v>6151</v>
      </c>
      <c r="D23" s="21">
        <v>6151</v>
      </c>
      <c r="E23" s="21">
        <v>5584</v>
      </c>
      <c r="F23" s="21">
        <v>4899</v>
      </c>
      <c r="G23" s="62">
        <f>SUM(D23:F23)</f>
        <v>16634</v>
      </c>
      <c r="H23" s="21">
        <v>7876</v>
      </c>
      <c r="I23" s="21">
        <v>8758</v>
      </c>
      <c r="J23" s="62">
        <v>342</v>
      </c>
      <c r="K23" s="21">
        <v>970</v>
      </c>
      <c r="L23" s="22">
        <v>15</v>
      </c>
    </row>
    <row r="24" spans="1:12" ht="14.25" thickTop="1" thickBot="1">
      <c r="A24" s="40"/>
      <c r="B24" s="20" t="s">
        <v>27</v>
      </c>
      <c r="C24" s="21">
        <v>11069</v>
      </c>
      <c r="D24" s="21">
        <v>11086</v>
      </c>
      <c r="E24" s="21">
        <v>8850</v>
      </c>
      <c r="F24" s="21">
        <v>7472</v>
      </c>
      <c r="G24" s="62">
        <f>SUM(D24:F24)</f>
        <v>27408</v>
      </c>
      <c r="H24" s="21">
        <v>13494</v>
      </c>
      <c r="I24" s="21">
        <v>13914</v>
      </c>
      <c r="J24" s="62">
        <v>674</v>
      </c>
      <c r="K24" s="21">
        <v>1654</v>
      </c>
      <c r="L24" s="22">
        <v>37</v>
      </c>
    </row>
    <row r="25" spans="1:12" ht="14.25" thickTop="1" thickBot="1">
      <c r="A25" s="40"/>
      <c r="B25" s="20" t="s">
        <v>28</v>
      </c>
      <c r="C25" s="21">
        <v>6986</v>
      </c>
      <c r="D25" s="21">
        <v>7255</v>
      </c>
      <c r="E25" s="21">
        <v>4504</v>
      </c>
      <c r="F25" s="21">
        <v>4143</v>
      </c>
      <c r="G25" s="62">
        <f>SUM(D25:F25)</f>
        <v>15902</v>
      </c>
      <c r="H25" s="21">
        <v>7985</v>
      </c>
      <c r="I25" s="21">
        <v>7917</v>
      </c>
      <c r="J25" s="62">
        <v>577</v>
      </c>
      <c r="K25" s="21">
        <v>1531</v>
      </c>
      <c r="L25" s="22">
        <v>93</v>
      </c>
    </row>
    <row r="26" spans="1:12" ht="14.25" thickTop="1" thickBot="1">
      <c r="A26" s="40"/>
      <c r="B26" s="23" t="s">
        <v>10</v>
      </c>
      <c r="C26" s="24">
        <f t="shared" ref="C26:L26" si="3">SUM(C23:C25)</f>
        <v>24206</v>
      </c>
      <c r="D26" s="24">
        <f t="shared" si="3"/>
        <v>24492</v>
      </c>
      <c r="E26" s="24">
        <f t="shared" si="3"/>
        <v>18938</v>
      </c>
      <c r="F26" s="24">
        <f t="shared" si="3"/>
        <v>16514</v>
      </c>
      <c r="G26" s="24">
        <f t="shared" si="3"/>
        <v>59944</v>
      </c>
      <c r="H26" s="24">
        <f t="shared" si="3"/>
        <v>29355</v>
      </c>
      <c r="I26" s="24">
        <f t="shared" si="3"/>
        <v>30589</v>
      </c>
      <c r="J26" s="24">
        <f t="shared" si="3"/>
        <v>1593</v>
      </c>
      <c r="K26" s="24">
        <f t="shared" si="3"/>
        <v>4155</v>
      </c>
      <c r="L26" s="25">
        <f t="shared" si="3"/>
        <v>145</v>
      </c>
    </row>
    <row r="27" spans="1:12" ht="14.25" thickTop="1" thickBot="1">
      <c r="A27" s="41" t="s">
        <v>11</v>
      </c>
      <c r="B27" s="20" t="s">
        <v>26</v>
      </c>
      <c r="C27" s="21">
        <v>0</v>
      </c>
      <c r="D27" s="21">
        <v>0</v>
      </c>
      <c r="E27" s="21">
        <v>0</v>
      </c>
      <c r="F27" s="21">
        <v>0</v>
      </c>
      <c r="G27" s="62">
        <f>SUM(D27:F27)</f>
        <v>0</v>
      </c>
      <c r="H27" s="21">
        <v>0</v>
      </c>
      <c r="I27" s="21">
        <v>0</v>
      </c>
      <c r="J27" s="62">
        <v>0</v>
      </c>
      <c r="K27" s="21">
        <v>0</v>
      </c>
      <c r="L27" s="22">
        <v>0</v>
      </c>
    </row>
    <row r="28" spans="1:12" ht="14.25" thickTop="1" thickBot="1">
      <c r="A28" s="41"/>
      <c r="B28" s="20" t="s">
        <v>27</v>
      </c>
      <c r="C28" s="21">
        <v>1773</v>
      </c>
      <c r="D28" s="21">
        <v>1799</v>
      </c>
      <c r="E28" s="21">
        <v>1391</v>
      </c>
      <c r="F28" s="21">
        <v>1256</v>
      </c>
      <c r="G28" s="62">
        <f>SUM(D28:F28)</f>
        <v>4446</v>
      </c>
      <c r="H28" s="21">
        <v>2214</v>
      </c>
      <c r="I28" s="21">
        <v>2232</v>
      </c>
      <c r="J28" s="62">
        <v>110</v>
      </c>
      <c r="K28" s="21">
        <v>252</v>
      </c>
      <c r="L28" s="22">
        <v>8</v>
      </c>
    </row>
    <row r="29" spans="1:12" ht="14.25" thickTop="1" thickBot="1">
      <c r="A29" s="41"/>
      <c r="B29" s="20" t="s">
        <v>28</v>
      </c>
      <c r="C29" s="21">
        <v>330</v>
      </c>
      <c r="D29" s="21">
        <v>362</v>
      </c>
      <c r="E29" s="21">
        <v>144</v>
      </c>
      <c r="F29" s="21">
        <v>127</v>
      </c>
      <c r="G29" s="62">
        <f>SUM(D29:F29)</f>
        <v>633</v>
      </c>
      <c r="H29" s="21">
        <v>338</v>
      </c>
      <c r="I29" s="21">
        <v>295</v>
      </c>
      <c r="J29" s="62">
        <v>29</v>
      </c>
      <c r="K29" s="21">
        <v>83</v>
      </c>
      <c r="L29" s="22">
        <v>8</v>
      </c>
    </row>
    <row r="30" spans="1:12" ht="14.25" thickTop="1" thickBot="1">
      <c r="A30" s="41"/>
      <c r="B30" s="26" t="s">
        <v>10</v>
      </c>
      <c r="C30" s="27">
        <f t="shared" ref="C30:L30" si="4">SUM(C27:C29)</f>
        <v>2103</v>
      </c>
      <c r="D30" s="27">
        <f t="shared" si="4"/>
        <v>2161</v>
      </c>
      <c r="E30" s="27">
        <f t="shared" si="4"/>
        <v>1535</v>
      </c>
      <c r="F30" s="27">
        <f t="shared" si="4"/>
        <v>1383</v>
      </c>
      <c r="G30" s="24">
        <f t="shared" si="4"/>
        <v>5079</v>
      </c>
      <c r="H30" s="24">
        <f t="shared" si="4"/>
        <v>2552</v>
      </c>
      <c r="I30" s="24">
        <f t="shared" si="4"/>
        <v>2527</v>
      </c>
      <c r="J30" s="27">
        <f t="shared" si="4"/>
        <v>139</v>
      </c>
      <c r="K30" s="27">
        <f t="shared" si="4"/>
        <v>335</v>
      </c>
      <c r="L30" s="28">
        <f t="shared" si="4"/>
        <v>16</v>
      </c>
    </row>
    <row r="31" spans="1:12" ht="14.25" thickTop="1" thickBot="1">
      <c r="A31" s="35" t="s">
        <v>9</v>
      </c>
      <c r="B31" s="29" t="s">
        <v>26</v>
      </c>
      <c r="C31" s="30">
        <f t="shared" ref="C31:F33" si="5">SUM(C11,C15,C19,C23,C27)</f>
        <v>15415</v>
      </c>
      <c r="D31" s="30">
        <f t="shared" si="5"/>
        <v>16343</v>
      </c>
      <c r="E31" s="30">
        <f t="shared" si="5"/>
        <v>9418</v>
      </c>
      <c r="F31" s="30">
        <f t="shared" si="5"/>
        <v>9177</v>
      </c>
      <c r="G31" s="30">
        <f>SUM(D31:F31)</f>
        <v>34938</v>
      </c>
      <c r="H31" s="30">
        <f t="shared" ref="H31:L33" si="6">SUM(H11,H15,H19,H23,H27)</f>
        <v>17558</v>
      </c>
      <c r="I31" s="30">
        <f t="shared" si="6"/>
        <v>17380</v>
      </c>
      <c r="J31" s="30">
        <f t="shared" si="6"/>
        <v>810</v>
      </c>
      <c r="K31" s="30">
        <f t="shared" si="6"/>
        <v>2363</v>
      </c>
      <c r="L31" s="31">
        <f t="shared" si="6"/>
        <v>40</v>
      </c>
    </row>
    <row r="32" spans="1:12" ht="14.25" thickTop="1" thickBot="1">
      <c r="A32" s="35"/>
      <c r="B32" s="29" t="s">
        <v>27</v>
      </c>
      <c r="C32" s="30">
        <f t="shared" si="5"/>
        <v>29079</v>
      </c>
      <c r="D32" s="30">
        <f t="shared" si="5"/>
        <v>29595</v>
      </c>
      <c r="E32" s="30">
        <f t="shared" si="5"/>
        <v>22960</v>
      </c>
      <c r="F32" s="30">
        <f t="shared" si="5"/>
        <v>19027</v>
      </c>
      <c r="G32" s="30">
        <f>SUM(D32:F32)</f>
        <v>71582</v>
      </c>
      <c r="H32" s="30">
        <f t="shared" si="6"/>
        <v>35350</v>
      </c>
      <c r="I32" s="30">
        <f t="shared" si="6"/>
        <v>36232</v>
      </c>
      <c r="J32" s="30">
        <f t="shared" si="6"/>
        <v>1829</v>
      </c>
      <c r="K32" s="30">
        <f t="shared" si="6"/>
        <v>4650</v>
      </c>
      <c r="L32" s="31">
        <f t="shared" si="6"/>
        <v>121</v>
      </c>
    </row>
    <row r="33" spans="1:12" ht="14.25" thickTop="1" thickBot="1">
      <c r="A33" s="35"/>
      <c r="B33" s="29" t="s">
        <v>28</v>
      </c>
      <c r="C33" s="30">
        <f t="shared" si="5"/>
        <v>10257</v>
      </c>
      <c r="D33" s="30">
        <f t="shared" si="5"/>
        <v>11314</v>
      </c>
      <c r="E33" s="30">
        <f t="shared" si="5"/>
        <v>7477</v>
      </c>
      <c r="F33" s="30">
        <f t="shared" si="5"/>
        <v>6610</v>
      </c>
      <c r="G33" s="30">
        <f>SUM(D33:F33)</f>
        <v>25401</v>
      </c>
      <c r="H33" s="30">
        <f t="shared" si="6"/>
        <v>12907</v>
      </c>
      <c r="I33" s="30">
        <f t="shared" si="6"/>
        <v>12494</v>
      </c>
      <c r="J33" s="30">
        <f t="shared" si="6"/>
        <v>928</v>
      </c>
      <c r="K33" s="30">
        <f t="shared" si="6"/>
        <v>2562</v>
      </c>
      <c r="L33" s="31">
        <f t="shared" si="6"/>
        <v>146</v>
      </c>
    </row>
    <row r="34" spans="1:12" ht="14.25" thickTop="1" thickBot="1">
      <c r="A34" s="36"/>
      <c r="B34" s="32" t="s">
        <v>10</v>
      </c>
      <c r="C34" s="33">
        <f t="shared" ref="C34:L34" si="7">SUM(C31:C33)</f>
        <v>54751</v>
      </c>
      <c r="D34" s="33">
        <f t="shared" si="7"/>
        <v>57252</v>
      </c>
      <c r="E34" s="33">
        <f t="shared" si="7"/>
        <v>39855</v>
      </c>
      <c r="F34" s="33">
        <f t="shared" si="7"/>
        <v>34814</v>
      </c>
      <c r="G34" s="33">
        <f t="shared" si="7"/>
        <v>131921</v>
      </c>
      <c r="H34" s="33">
        <f t="shared" si="7"/>
        <v>65815</v>
      </c>
      <c r="I34" s="33">
        <f t="shared" si="7"/>
        <v>66106</v>
      </c>
      <c r="J34" s="33">
        <f t="shared" si="7"/>
        <v>3567</v>
      </c>
      <c r="K34" s="33">
        <f t="shared" si="7"/>
        <v>9575</v>
      </c>
      <c r="L34" s="34">
        <f t="shared" si="7"/>
        <v>307</v>
      </c>
    </row>
    <row r="35" spans="1:12" ht="13.5" thickTop="1"/>
  </sheetData>
  <mergeCells count="19">
    <mergeCell ref="A1:L1"/>
    <mergeCell ref="A2:L2"/>
    <mergeCell ref="A3:L3"/>
    <mergeCell ref="A5:L5"/>
    <mergeCell ref="A6:L6"/>
    <mergeCell ref="A8:L8"/>
    <mergeCell ref="B9:B10"/>
    <mergeCell ref="C9:C10"/>
    <mergeCell ref="D9:I9"/>
    <mergeCell ref="J9:J10"/>
    <mergeCell ref="K9:K10"/>
    <mergeCell ref="A31:A34"/>
    <mergeCell ref="L9:L10"/>
    <mergeCell ref="A11:A14"/>
    <mergeCell ref="A15:A18"/>
    <mergeCell ref="A19:A22"/>
    <mergeCell ref="A23:A26"/>
    <mergeCell ref="A27:A30"/>
    <mergeCell ref="A9:A10"/>
  </mergeCells>
  <printOptions horizontalCentered="1"/>
  <pageMargins left="0.78740157480314965" right="0.6" top="0.98425196850393704" bottom="0.98425196850393704" header="0" footer="0"/>
  <pageSetup scale="85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showGridLines="0" workbookViewId="0">
      <selection activeCell="J16" sqref="J16"/>
    </sheetView>
  </sheetViews>
  <sheetFormatPr baseColWidth="10" defaultColWidth="9.85546875" defaultRowHeight="12.75"/>
  <cols>
    <col min="1" max="1" width="14.5703125" style="1" customWidth="1"/>
    <col min="2" max="4" width="10" style="1" customWidth="1"/>
    <col min="5" max="5" width="10.140625" style="1" customWidth="1"/>
    <col min="6" max="8" width="10" style="1" customWidth="1"/>
    <col min="9" max="9" width="10.28515625" style="1" customWidth="1"/>
    <col min="10" max="13" width="10" style="1" customWidth="1"/>
    <col min="14" max="16384" width="9.85546875" style="1"/>
  </cols>
  <sheetData>
    <row r="1" spans="1:13">
      <c r="A1" s="55" t="s">
        <v>12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3">
      <c r="A2" s="55" t="s">
        <v>13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3">
      <c r="A3" s="55" t="s">
        <v>14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5" spans="1:13" s="3" customFormat="1">
      <c r="A5" s="55" t="s">
        <v>17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9"/>
    </row>
    <row r="6" spans="1:13" s="3" customFormat="1">
      <c r="A6" s="55" t="s">
        <v>30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9"/>
    </row>
    <row r="7" spans="1:13" s="3" customFormat="1" ht="13.5" thickBo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3" customFormat="1" ht="17.25" customHeight="1" thickTop="1" thickBot="1">
      <c r="A8" s="58" t="s">
        <v>31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s="3" customFormat="1" ht="17.25" customHeight="1" thickTop="1" thickBot="1">
      <c r="A9" s="61" t="s">
        <v>0</v>
      </c>
      <c r="B9" s="56" t="s">
        <v>15</v>
      </c>
      <c r="C9" s="56"/>
      <c r="D9" s="56"/>
      <c r="E9" s="56"/>
      <c r="F9" s="56" t="s">
        <v>16</v>
      </c>
      <c r="G9" s="56"/>
      <c r="H9" s="56"/>
      <c r="I9" s="56"/>
      <c r="J9" s="56" t="s">
        <v>10</v>
      </c>
      <c r="K9" s="56"/>
      <c r="L9" s="56"/>
      <c r="M9" s="57"/>
    </row>
    <row r="10" spans="1:13" ht="20.25" customHeight="1" thickTop="1" thickBot="1">
      <c r="A10" s="61"/>
      <c r="B10" s="10" t="s">
        <v>1</v>
      </c>
      <c r="C10" s="10" t="s">
        <v>2</v>
      </c>
      <c r="D10" s="10" t="s">
        <v>3</v>
      </c>
      <c r="E10" s="10" t="s">
        <v>4</v>
      </c>
      <c r="F10" s="10" t="s">
        <v>1</v>
      </c>
      <c r="G10" s="10" t="s">
        <v>2</v>
      </c>
      <c r="H10" s="10" t="s">
        <v>3</v>
      </c>
      <c r="I10" s="10" t="s">
        <v>4</v>
      </c>
      <c r="J10" s="10" t="s">
        <v>1</v>
      </c>
      <c r="K10" s="10" t="s">
        <v>2</v>
      </c>
      <c r="L10" s="10" t="s">
        <v>3</v>
      </c>
      <c r="M10" s="11" t="s">
        <v>4</v>
      </c>
    </row>
    <row r="11" spans="1:13" ht="30.6" customHeight="1" thickTop="1" thickBot="1">
      <c r="A11" s="12" t="s">
        <v>5</v>
      </c>
      <c r="B11" s="13">
        <f>8753+11273</f>
        <v>20026</v>
      </c>
      <c r="C11" s="13">
        <f>245+314</f>
        <v>559</v>
      </c>
      <c r="D11" s="13">
        <f>646+846</f>
        <v>1492</v>
      </c>
      <c r="E11" s="13">
        <f>11+22</f>
        <v>33</v>
      </c>
      <c r="F11" s="13">
        <v>2032</v>
      </c>
      <c r="G11" s="13">
        <v>91</v>
      </c>
      <c r="H11" s="13">
        <v>293</v>
      </c>
      <c r="I11" s="13">
        <v>15</v>
      </c>
      <c r="J11" s="14">
        <f t="shared" ref="J11:M15" si="0">SUM(B11,F11)</f>
        <v>22058</v>
      </c>
      <c r="K11" s="14">
        <f t="shared" si="0"/>
        <v>650</v>
      </c>
      <c r="L11" s="14">
        <f t="shared" si="0"/>
        <v>1785</v>
      </c>
      <c r="M11" s="15">
        <f t="shared" si="0"/>
        <v>48</v>
      </c>
    </row>
    <row r="12" spans="1:13" ht="33" customHeight="1" thickTop="1" thickBot="1">
      <c r="A12" s="12" t="s">
        <v>6</v>
      </c>
      <c r="B12" s="13">
        <f>8511+25041</f>
        <v>33552</v>
      </c>
      <c r="C12" s="13">
        <f>202+639</f>
        <v>841</v>
      </c>
      <c r="D12" s="13">
        <f>677+1618</f>
        <v>2295</v>
      </c>
      <c r="E12" s="13">
        <f>12+43</f>
        <v>55</v>
      </c>
      <c r="F12" s="13">
        <v>6776</v>
      </c>
      <c r="G12" s="13">
        <v>225</v>
      </c>
      <c r="H12" s="13">
        <v>633</v>
      </c>
      <c r="I12" s="13">
        <v>28</v>
      </c>
      <c r="J12" s="14">
        <f t="shared" si="0"/>
        <v>40328</v>
      </c>
      <c r="K12" s="14">
        <f t="shared" si="0"/>
        <v>1066</v>
      </c>
      <c r="L12" s="14">
        <f t="shared" si="0"/>
        <v>2928</v>
      </c>
      <c r="M12" s="15">
        <f t="shared" si="0"/>
        <v>83</v>
      </c>
    </row>
    <row r="13" spans="1:13" ht="42" customHeight="1" thickTop="1" thickBot="1">
      <c r="A13" s="12" t="s">
        <v>7</v>
      </c>
      <c r="B13" s="13">
        <f>1040+3414</f>
        <v>4454</v>
      </c>
      <c r="C13" s="13">
        <f>21+92</f>
        <v>113</v>
      </c>
      <c r="D13" s="13">
        <f>70+280</f>
        <v>350</v>
      </c>
      <c r="E13" s="13">
        <f>2+11</f>
        <v>13</v>
      </c>
      <c r="F13" s="13">
        <v>58</v>
      </c>
      <c r="G13" s="13">
        <v>6</v>
      </c>
      <c r="H13" s="13">
        <v>22</v>
      </c>
      <c r="I13" s="13">
        <v>2</v>
      </c>
      <c r="J13" s="14">
        <f t="shared" si="0"/>
        <v>4512</v>
      </c>
      <c r="K13" s="14">
        <f t="shared" si="0"/>
        <v>119</v>
      </c>
      <c r="L13" s="14">
        <f t="shared" si="0"/>
        <v>372</v>
      </c>
      <c r="M13" s="15">
        <f t="shared" si="0"/>
        <v>15</v>
      </c>
    </row>
    <row r="14" spans="1:13" ht="42" customHeight="1" thickTop="1" thickBot="1">
      <c r="A14" s="12" t="s">
        <v>8</v>
      </c>
      <c r="B14" s="13">
        <f>16634+27408</f>
        <v>44042</v>
      </c>
      <c r="C14" s="13">
        <f>342+674</f>
        <v>1016</v>
      </c>
      <c r="D14" s="13">
        <f>970+1654</f>
        <v>2624</v>
      </c>
      <c r="E14" s="13">
        <f>15+37</f>
        <v>52</v>
      </c>
      <c r="F14" s="13">
        <v>15902</v>
      </c>
      <c r="G14" s="13">
        <v>577</v>
      </c>
      <c r="H14" s="13">
        <v>1531</v>
      </c>
      <c r="I14" s="13">
        <v>93</v>
      </c>
      <c r="J14" s="14">
        <f t="shared" si="0"/>
        <v>59944</v>
      </c>
      <c r="K14" s="14">
        <f t="shared" si="0"/>
        <v>1593</v>
      </c>
      <c r="L14" s="14">
        <f t="shared" si="0"/>
        <v>4155</v>
      </c>
      <c r="M14" s="15">
        <f t="shared" si="0"/>
        <v>145</v>
      </c>
    </row>
    <row r="15" spans="1:13" ht="42" customHeight="1" thickTop="1" thickBot="1">
      <c r="A15" s="12" t="s">
        <v>11</v>
      </c>
      <c r="B15" s="13">
        <v>4446</v>
      </c>
      <c r="C15" s="13">
        <v>110</v>
      </c>
      <c r="D15" s="13">
        <v>252</v>
      </c>
      <c r="E15" s="13">
        <v>8</v>
      </c>
      <c r="F15" s="13">
        <v>633</v>
      </c>
      <c r="G15" s="13">
        <v>29</v>
      </c>
      <c r="H15" s="13">
        <v>83</v>
      </c>
      <c r="I15" s="13">
        <v>8</v>
      </c>
      <c r="J15" s="14">
        <f t="shared" si="0"/>
        <v>5079</v>
      </c>
      <c r="K15" s="14">
        <f t="shared" si="0"/>
        <v>139</v>
      </c>
      <c r="L15" s="14">
        <f t="shared" si="0"/>
        <v>335</v>
      </c>
      <c r="M15" s="15">
        <f t="shared" si="0"/>
        <v>16</v>
      </c>
    </row>
    <row r="16" spans="1:13" ht="42" customHeight="1" thickTop="1" thickBot="1">
      <c r="A16" s="16" t="s">
        <v>9</v>
      </c>
      <c r="B16" s="17">
        <f t="shared" ref="B16:I16" si="1">SUM(B11:B15)</f>
        <v>106520</v>
      </c>
      <c r="C16" s="17">
        <f t="shared" si="1"/>
        <v>2639</v>
      </c>
      <c r="D16" s="17">
        <f t="shared" si="1"/>
        <v>7013</v>
      </c>
      <c r="E16" s="17">
        <f t="shared" si="1"/>
        <v>161</v>
      </c>
      <c r="F16" s="17">
        <f t="shared" si="1"/>
        <v>25401</v>
      </c>
      <c r="G16" s="17">
        <f t="shared" si="1"/>
        <v>928</v>
      </c>
      <c r="H16" s="17">
        <f t="shared" si="1"/>
        <v>2562</v>
      </c>
      <c r="I16" s="17">
        <f t="shared" si="1"/>
        <v>146</v>
      </c>
      <c r="J16" s="17">
        <f>SUM(J11:J15)</f>
        <v>131921</v>
      </c>
      <c r="K16" s="17">
        <f>SUM(C16,G16)</f>
        <v>3567</v>
      </c>
      <c r="L16" s="17">
        <f>SUM(D16,H16)</f>
        <v>9575</v>
      </c>
      <c r="M16" s="18">
        <f>SUM(E16,I16)</f>
        <v>307</v>
      </c>
    </row>
    <row r="17" spans="1:13" ht="42" customHeight="1" thickTop="1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42" customHeight="1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>
      <c r="J20" s="2"/>
    </row>
  </sheetData>
  <mergeCells count="10">
    <mergeCell ref="A1:L1"/>
    <mergeCell ref="A2:L2"/>
    <mergeCell ref="A3:L3"/>
    <mergeCell ref="B9:E9"/>
    <mergeCell ref="F9:I9"/>
    <mergeCell ref="J9:M9"/>
    <mergeCell ref="A5:L5"/>
    <mergeCell ref="A6:L6"/>
    <mergeCell ref="A8:M8"/>
    <mergeCell ref="A9:A10"/>
  </mergeCells>
  <phoneticPr fontId="0" type="noConversion"/>
  <printOptions horizontalCentered="1"/>
  <pageMargins left="0.78740157480314965" right="0.6" top="0.98425196850393704" bottom="0.98425196850393704" header="0" footer="0"/>
  <pageSetup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Sostenimiento 1</vt:lpstr>
      <vt:lpstr>Sostenimiento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2014-03-05T20:44:28Z</cp:lastPrinted>
  <dcterms:created xsi:type="dcterms:W3CDTF">2010-01-06T21:12:12Z</dcterms:created>
  <dcterms:modified xsi:type="dcterms:W3CDTF">2014-03-05T23:11:17Z</dcterms:modified>
</cp:coreProperties>
</file>